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<sst xmlns="http://schemas.openxmlformats.org/spreadsheetml/2006/main" count="23" uniqueCount="17">
  <si>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 xml:space="preserve">attack level d6 + ((attack stat-defense stat) level*2) d4 </t>
  </si>
  <si>
    <t>test values</t>
  </si>
  <si>
    <t>attack level d6</t>
  </si>
  <si>
    <t>attack stat</t>
  </si>
  <si>
    <t>attack temp</t>
  </si>
  <si>
    <t>def stat</t>
  </si>
  <si>
    <t>def temp</t>
  </si>
  <si>
    <t>sub total</t>
  </si>
  <si>
    <t>squareroot*2</t>
  </si>
  <si>
    <t>rounded</t>
  </si>
  <si>
    <t>attack power</t>
  </si>
  <si>
    <t>morphology</t>
  </si>
  <si>
    <t>total</t>
  </si>
  <si>
    <t>d4 low</t>
  </si>
  <si>
    <t>d4 high</t>
  </si>
  <si>
    <t>d4 mid</t>
  </si>
  <si>
    <t>stat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</si>
</sst>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workbookViewId="0" topLeftCell="A1">
      <selection activeCell="E11" sqref="E11"/>
    </sheetView>
  </sheetViews>
  <sheetFormatPr defaultColWidth="9.140625" defaultRowHeight="12.75"/>
  <cols>
    <col min="2" max="2" width="14.140625" style="0" customWidth="1"/>
    <col min="7" max="8" width="9.140625" style="1" customWidth="1"/>
    <col min="9" max="9" width="9.140625" style="2" customWidth="1"/>
    <col min="10" max="10" width="9.140625" style="3" customWidth="1"/>
    <col min="11" max="11" width="9.140625" style="4" customWidth="1"/>
    <col min="12" max="12" width="9.140625" style="5" customWidth="1"/>
    <col min="13" max="13" width="9.140625" style="6" customWidth="1"/>
    <col min="14" max="14" width="9.140625" style="4" customWidth="1"/>
    <col min="15" max="15" width="9.140625" style="5" customWidth="1"/>
    <col min="17" max="17" width="9.140625" style="3" customWidth="1"/>
    <col min="18" max="18" width="9.140625" style="4" customWidth="1"/>
    <col min="19" max="19" width="9.140625" style="5" customWidth="1"/>
    <col min="21" max="21" width="9.140625" style="1" customWidth="1"/>
  </cols>
  <sheetData>
    <row r="1" ht="12.75">
      <c r="A1" t="s">
        <v>0</v>
      </c>
    </row>
    <row r="3" spans="1:21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s="1" t="s">
        <v>7</v>
      </c>
      <c r="H3" s="1" t="s">
        <v>8</v>
      </c>
      <c r="I3" s="2" t="s">
        <v>9</v>
      </c>
      <c r="J3" s="3" t="s">
        <v>13</v>
      </c>
      <c r="K3" s="4" t="s">
        <v>14</v>
      </c>
      <c r="L3" s="5" t="s">
        <v>15</v>
      </c>
      <c r="M3" s="6" t="s">
        <v>7</v>
      </c>
      <c r="N3" s="4" t="s">
        <v>7</v>
      </c>
      <c r="O3" s="5" t="s">
        <v>7</v>
      </c>
      <c r="P3" t="s">
        <v>10</v>
      </c>
      <c r="Q3" s="3" t="s">
        <v>7</v>
      </c>
      <c r="R3" s="4" t="s">
        <v>7</v>
      </c>
      <c r="S3" s="5" t="s">
        <v>7</v>
      </c>
      <c r="T3" t="s">
        <v>11</v>
      </c>
      <c r="U3" s="1" t="s">
        <v>12</v>
      </c>
    </row>
    <row r="4" spans="1:23" ht="12.75">
      <c r="A4">
        <v>1</v>
      </c>
      <c r="B4">
        <v>35</v>
      </c>
      <c r="C4">
        <v>238</v>
      </c>
      <c r="D4">
        <v>0</v>
      </c>
      <c r="E4">
        <v>100</v>
      </c>
      <c r="F4">
        <v>0</v>
      </c>
      <c r="G4" s="1">
        <f>(C4+D4)-(E4+F4)</f>
        <v>138</v>
      </c>
      <c r="H4" s="1">
        <f>SQRT(G4)*2</f>
        <v>23.49468024894146</v>
      </c>
      <c r="I4" s="2">
        <f>ROUND(H4,0)</f>
        <v>23</v>
      </c>
      <c r="J4" s="3">
        <f>I4*1</f>
        <v>23</v>
      </c>
      <c r="K4" s="4">
        <f>I4*4</f>
        <v>92</v>
      </c>
      <c r="L4" s="5">
        <f>ROUND(AVERAGE(J4:K4),0)</f>
        <v>58</v>
      </c>
      <c r="M4" s="6">
        <f>B4+J4</f>
        <v>58</v>
      </c>
      <c r="N4" s="4">
        <f>B4+K4</f>
        <v>127</v>
      </c>
      <c r="O4" s="5">
        <f>B4+L4</f>
        <v>93</v>
      </c>
      <c r="P4">
        <v>0.35</v>
      </c>
      <c r="Q4" s="3">
        <f aca="true" t="shared" si="0" ref="Q4:Q15">M4*P4</f>
        <v>20.299999999999997</v>
      </c>
      <c r="R4" s="4">
        <f>N4*P4</f>
        <v>44.449999999999996</v>
      </c>
      <c r="S4" s="5">
        <f>O4*P4</f>
        <v>32.55</v>
      </c>
      <c r="T4">
        <v>1</v>
      </c>
      <c r="U4" s="1">
        <f>Q4*T4</f>
        <v>20.299999999999997</v>
      </c>
      <c r="W4" t="s">
        <v>16</v>
      </c>
    </row>
    <row r="5" spans="1:25" ht="12.75">
      <c r="A5">
        <v>2</v>
      </c>
      <c r="B5">
        <v>35</v>
      </c>
      <c r="C5">
        <v>238</v>
      </c>
      <c r="D5">
        <v>238</v>
      </c>
      <c r="E5">
        <v>100</v>
      </c>
      <c r="F5">
        <v>0</v>
      </c>
      <c r="G5" s="1">
        <f aca="true" t="shared" si="1" ref="G5:G15">(C5+D5)-(E5+F5)</f>
        <v>376</v>
      </c>
      <c r="H5" s="1">
        <f aca="true" t="shared" si="2" ref="H5:H15">SQRT(G5)*2</f>
        <v>38.781438859330635</v>
      </c>
      <c r="I5" s="2">
        <f aca="true" t="shared" si="3" ref="I5:I15">ROUND(H5,0)</f>
        <v>39</v>
      </c>
      <c r="J5" s="3">
        <f aca="true" t="shared" si="4" ref="J5:J15">I5*1</f>
        <v>39</v>
      </c>
      <c r="K5" s="4">
        <f aca="true" t="shared" si="5" ref="K5:K14">I5*4</f>
        <v>156</v>
      </c>
      <c r="L5" s="5">
        <f aca="true" t="shared" si="6" ref="L5:L14">ROUND(AVERAGE(J5:K5),0)</f>
        <v>98</v>
      </c>
      <c r="M5" s="6">
        <f aca="true" t="shared" si="7" ref="M5:M15">B5+J5</f>
        <v>74</v>
      </c>
      <c r="N5" s="4">
        <f aca="true" t="shared" si="8" ref="N5:N15">B5+K5</f>
        <v>191</v>
      </c>
      <c r="O5" s="5">
        <f aca="true" t="shared" si="9" ref="O5:O15">B5+L5</f>
        <v>133</v>
      </c>
      <c r="P5">
        <v>0.35</v>
      </c>
      <c r="Q5" s="3">
        <f t="shared" si="0"/>
        <v>25.9</v>
      </c>
      <c r="R5" s="4">
        <f aca="true" t="shared" si="10" ref="R5:R15">N5*P5</f>
        <v>66.85</v>
      </c>
      <c r="S5" s="5">
        <f aca="true" t="shared" si="11" ref="S5:S15">O5*P5</f>
        <v>46.55</v>
      </c>
      <c r="T5">
        <v>1</v>
      </c>
      <c r="U5" s="1">
        <f aca="true" t="shared" si="12" ref="U5:U15">Q5*T5</f>
        <v>25.9</v>
      </c>
      <c r="W5">
        <v>350</v>
      </c>
      <c r="X5">
        <v>6</v>
      </c>
      <c r="Y5">
        <f>W5*4</f>
        <v>1400</v>
      </c>
    </row>
    <row r="6" spans="1:25" ht="12.75">
      <c r="A6">
        <v>3</v>
      </c>
      <c r="B6">
        <v>35</v>
      </c>
      <c r="C6">
        <v>238</v>
      </c>
      <c r="D6">
        <v>476</v>
      </c>
      <c r="E6">
        <v>100</v>
      </c>
      <c r="F6">
        <v>0</v>
      </c>
      <c r="G6" s="1">
        <f t="shared" si="1"/>
        <v>614</v>
      </c>
      <c r="H6" s="1">
        <f t="shared" si="2"/>
        <v>49.558046773455466</v>
      </c>
      <c r="I6" s="2">
        <f t="shared" si="3"/>
        <v>50</v>
      </c>
      <c r="J6" s="3">
        <f t="shared" si="4"/>
        <v>50</v>
      </c>
      <c r="K6" s="4">
        <f t="shared" si="5"/>
        <v>200</v>
      </c>
      <c r="L6" s="5">
        <f t="shared" si="6"/>
        <v>125</v>
      </c>
      <c r="M6" s="6">
        <f t="shared" si="7"/>
        <v>85</v>
      </c>
      <c r="N6" s="4">
        <f t="shared" si="8"/>
        <v>235</v>
      </c>
      <c r="O6" s="5">
        <f t="shared" si="9"/>
        <v>160</v>
      </c>
      <c r="P6">
        <v>0.35</v>
      </c>
      <c r="Q6" s="3">
        <f t="shared" si="0"/>
        <v>29.749999999999996</v>
      </c>
      <c r="R6" s="4">
        <f t="shared" si="10"/>
        <v>82.25</v>
      </c>
      <c r="S6" s="5">
        <f t="shared" si="11"/>
        <v>56</v>
      </c>
      <c r="T6">
        <v>1</v>
      </c>
      <c r="U6" s="1">
        <f t="shared" si="12"/>
        <v>29.749999999999996</v>
      </c>
      <c r="X6">
        <v>5</v>
      </c>
      <c r="Y6">
        <f>W5*3.5</f>
        <v>1225</v>
      </c>
    </row>
    <row r="7" spans="1:25" ht="12.75">
      <c r="A7">
        <v>4</v>
      </c>
      <c r="B7">
        <v>35</v>
      </c>
      <c r="C7">
        <v>238</v>
      </c>
      <c r="D7">
        <f>C7*3</f>
        <v>714</v>
      </c>
      <c r="E7">
        <v>100</v>
      </c>
      <c r="F7">
        <v>0</v>
      </c>
      <c r="G7" s="1">
        <f t="shared" si="1"/>
        <v>852</v>
      </c>
      <c r="H7" s="1">
        <f t="shared" si="2"/>
        <v>58.378078077305695</v>
      </c>
      <c r="I7" s="2">
        <f t="shared" si="3"/>
        <v>58</v>
      </c>
      <c r="J7" s="3">
        <f t="shared" si="4"/>
        <v>58</v>
      </c>
      <c r="K7" s="4">
        <f t="shared" si="5"/>
        <v>232</v>
      </c>
      <c r="L7" s="5">
        <f t="shared" si="6"/>
        <v>145</v>
      </c>
      <c r="M7" s="6">
        <f t="shared" si="7"/>
        <v>93</v>
      </c>
      <c r="N7" s="4">
        <f t="shared" si="8"/>
        <v>267</v>
      </c>
      <c r="O7" s="5">
        <f t="shared" si="9"/>
        <v>180</v>
      </c>
      <c r="P7">
        <v>0.35</v>
      </c>
      <c r="Q7" s="3">
        <f t="shared" si="0"/>
        <v>32.55</v>
      </c>
      <c r="R7" s="4">
        <f t="shared" si="10"/>
        <v>93.44999999999999</v>
      </c>
      <c r="S7" s="5">
        <f t="shared" si="11"/>
        <v>62.99999999999999</v>
      </c>
      <c r="U7" s="1">
        <f t="shared" si="12"/>
        <v>0</v>
      </c>
      <c r="X7">
        <v>4</v>
      </c>
      <c r="Y7">
        <f>W5*3</f>
        <v>1050</v>
      </c>
    </row>
    <row r="8" spans="1:25" ht="12.75">
      <c r="A8">
        <v>1</v>
      </c>
      <c r="B8">
        <v>35</v>
      </c>
      <c r="C8">
        <v>324</v>
      </c>
      <c r="D8">
        <v>0</v>
      </c>
      <c r="E8">
        <v>315</v>
      </c>
      <c r="F8">
        <v>0</v>
      </c>
      <c r="G8" s="1">
        <f>(C8+D8)-(E8+F8)</f>
        <v>9</v>
      </c>
      <c r="H8" s="1">
        <f>SQRT(G8)*2</f>
        <v>6</v>
      </c>
      <c r="I8" s="2">
        <f>ROUND(H8,0)</f>
        <v>6</v>
      </c>
      <c r="J8" s="3">
        <f>I8*1</f>
        <v>6</v>
      </c>
      <c r="K8" s="4">
        <f>I8*4</f>
        <v>24</v>
      </c>
      <c r="L8" s="5">
        <f>ROUND(AVERAGE(J8:K8),0)</f>
        <v>15</v>
      </c>
      <c r="M8" s="6">
        <f>B8+J8</f>
        <v>41</v>
      </c>
      <c r="N8" s="4">
        <f>B8+K8</f>
        <v>59</v>
      </c>
      <c r="O8" s="5">
        <f>B8+L8</f>
        <v>50</v>
      </c>
      <c r="P8">
        <v>0.35</v>
      </c>
      <c r="Q8" s="3">
        <f>M8*P8</f>
        <v>14.35</v>
      </c>
      <c r="R8" s="4">
        <f>N8*P8</f>
        <v>20.65</v>
      </c>
      <c r="S8" s="5">
        <f>O8*P8</f>
        <v>17.5</v>
      </c>
      <c r="T8">
        <v>1</v>
      </c>
      <c r="U8" s="1">
        <f>Q8*T8</f>
        <v>14.35</v>
      </c>
      <c r="X8">
        <v>3</v>
      </c>
      <c r="Y8">
        <f>W5*2.5</f>
        <v>875</v>
      </c>
    </row>
    <row r="9" spans="1:25" ht="12.75">
      <c r="A9">
        <v>2</v>
      </c>
      <c r="B9">
        <v>35</v>
      </c>
      <c r="C9">
        <v>324</v>
      </c>
      <c r="D9">
        <f>C9*1</f>
        <v>324</v>
      </c>
      <c r="E9">
        <v>315</v>
      </c>
      <c r="F9">
        <v>0</v>
      </c>
      <c r="G9" s="1">
        <f>(C9+D9)-(E9+F9)</f>
        <v>333</v>
      </c>
      <c r="H9" s="1">
        <f t="shared" si="2"/>
        <v>36.49657518178932</v>
      </c>
      <c r="I9" s="2">
        <f t="shared" si="3"/>
        <v>36</v>
      </c>
      <c r="J9" s="3">
        <f t="shared" si="4"/>
        <v>36</v>
      </c>
      <c r="K9" s="4">
        <f>I9*4</f>
        <v>144</v>
      </c>
      <c r="L9" s="5">
        <f>ROUND(AVERAGE(J9:K9),0)</f>
        <v>90</v>
      </c>
      <c r="M9" s="6">
        <f>B9+J9</f>
        <v>71</v>
      </c>
      <c r="N9" s="4">
        <f>B9+K9</f>
        <v>179</v>
      </c>
      <c r="O9" s="5">
        <f>B9+L9</f>
        <v>125</v>
      </c>
      <c r="P9">
        <v>0.35</v>
      </c>
      <c r="Q9" s="3">
        <f>M9*P9</f>
        <v>24.849999999999998</v>
      </c>
      <c r="R9" s="4">
        <f>N9*P9</f>
        <v>62.65</v>
      </c>
      <c r="S9" s="5">
        <f>O9*P9</f>
        <v>43.75</v>
      </c>
      <c r="T9">
        <v>1</v>
      </c>
      <c r="U9" s="1">
        <f>Q9*T9</f>
        <v>24.849999999999998</v>
      </c>
      <c r="X9">
        <v>2</v>
      </c>
      <c r="Y9">
        <f>W5*2</f>
        <v>700</v>
      </c>
    </row>
    <row r="10" spans="1:25" ht="12.75">
      <c r="A10">
        <v>3</v>
      </c>
      <c r="B10">
        <v>35</v>
      </c>
      <c r="C10">
        <v>324</v>
      </c>
      <c r="D10">
        <f>C10*2</f>
        <v>648</v>
      </c>
      <c r="E10">
        <v>315</v>
      </c>
      <c r="F10">
        <v>0</v>
      </c>
      <c r="G10" s="1">
        <f>(C10+D10)-(E10+F10)</f>
        <v>657</v>
      </c>
      <c r="H10" s="1">
        <f t="shared" si="2"/>
        <v>51.264022471905186</v>
      </c>
      <c r="I10" s="2">
        <f t="shared" si="3"/>
        <v>51</v>
      </c>
      <c r="J10" s="3">
        <f t="shared" si="4"/>
        <v>51</v>
      </c>
      <c r="K10" s="4">
        <f>I10*4</f>
        <v>204</v>
      </c>
      <c r="L10" s="5">
        <f>ROUND(AVERAGE(J10:K10),0)</f>
        <v>128</v>
      </c>
      <c r="M10" s="6">
        <f>B10+J10</f>
        <v>86</v>
      </c>
      <c r="N10" s="4">
        <f>B10+K10</f>
        <v>239</v>
      </c>
      <c r="O10" s="5">
        <f>B10+L10</f>
        <v>163</v>
      </c>
      <c r="P10">
        <v>0.35</v>
      </c>
      <c r="Q10" s="3">
        <f>M10*P10</f>
        <v>30.099999999999998</v>
      </c>
      <c r="R10" s="4">
        <f>N10*P10</f>
        <v>83.64999999999999</v>
      </c>
      <c r="S10" s="5">
        <f>O10*P10</f>
        <v>57.05</v>
      </c>
      <c r="T10">
        <v>1</v>
      </c>
      <c r="U10" s="1">
        <f>Q10*T10</f>
        <v>30.099999999999998</v>
      </c>
      <c r="X10">
        <v>1</v>
      </c>
      <c r="Y10">
        <f>W5*1.5</f>
        <v>525</v>
      </c>
    </row>
    <row r="11" spans="1:25" ht="12.75">
      <c r="A11">
        <v>4</v>
      </c>
      <c r="B11">
        <v>35</v>
      </c>
      <c r="C11">
        <v>324</v>
      </c>
      <c r="D11">
        <f>C11*3</f>
        <v>972</v>
      </c>
      <c r="E11">
        <v>315</v>
      </c>
      <c r="F11">
        <v>0</v>
      </c>
      <c r="G11" s="1">
        <f>(C11+D11)-(E11+F11)</f>
        <v>981</v>
      </c>
      <c r="H11" s="1">
        <f t="shared" si="2"/>
        <v>62.6418390534633</v>
      </c>
      <c r="I11" s="2">
        <f t="shared" si="3"/>
        <v>63</v>
      </c>
      <c r="J11" s="3">
        <f t="shared" si="4"/>
        <v>63</v>
      </c>
      <c r="K11" s="4">
        <f>I11*4</f>
        <v>252</v>
      </c>
      <c r="L11" s="5">
        <f>ROUND(AVERAGE(J11:K11),0)</f>
        <v>158</v>
      </c>
      <c r="M11" s="6">
        <f>B11+J11</f>
        <v>98</v>
      </c>
      <c r="N11" s="4">
        <f>B11+K11</f>
        <v>287</v>
      </c>
      <c r="O11" s="5">
        <f>B11+L11</f>
        <v>193</v>
      </c>
      <c r="P11">
        <v>0.35</v>
      </c>
      <c r="Q11" s="3">
        <f>M11*P11</f>
        <v>34.3</v>
      </c>
      <c r="R11" s="4">
        <f>N11*P11</f>
        <v>100.44999999999999</v>
      </c>
      <c r="S11" s="5">
        <f>O11*P11</f>
        <v>67.55</v>
      </c>
      <c r="U11" s="1">
        <f>Q11*T11</f>
        <v>0</v>
      </c>
      <c r="X11">
        <v>0</v>
      </c>
      <c r="Y11">
        <f>W5</f>
        <v>350</v>
      </c>
    </row>
    <row r="12" spans="7:25" ht="12.75">
      <c r="G12" s="1">
        <f t="shared" si="1"/>
        <v>0</v>
      </c>
      <c r="H12" s="1">
        <f t="shared" si="2"/>
        <v>0</v>
      </c>
      <c r="I12" s="2">
        <f t="shared" si="3"/>
        <v>0</v>
      </c>
      <c r="J12" s="3">
        <f t="shared" si="4"/>
        <v>0</v>
      </c>
      <c r="K12" s="4">
        <f t="shared" si="5"/>
        <v>0</v>
      </c>
      <c r="L12" s="5">
        <f t="shared" si="6"/>
        <v>0</v>
      </c>
      <c r="M12" s="6">
        <f t="shared" si="7"/>
        <v>0</v>
      </c>
      <c r="N12" s="4">
        <f t="shared" si="8"/>
        <v>0</v>
      </c>
      <c r="O12" s="5">
        <f t="shared" si="9"/>
        <v>0</v>
      </c>
      <c r="Q12" s="3">
        <f t="shared" si="0"/>
        <v>0</v>
      </c>
      <c r="R12" s="4">
        <f t="shared" si="10"/>
        <v>0</v>
      </c>
      <c r="S12" s="5">
        <f t="shared" si="11"/>
        <v>0</v>
      </c>
      <c r="U12" s="1">
        <f t="shared" si="12"/>
        <v>0</v>
      </c>
      <c r="X12">
        <v>-1</v>
      </c>
      <c r="Y12">
        <f>W5*0.66</f>
        <v>231</v>
      </c>
    </row>
    <row r="13" spans="7:25" ht="12.75">
      <c r="G13" s="1">
        <f t="shared" si="1"/>
        <v>0</v>
      </c>
      <c r="H13" s="1">
        <f t="shared" si="2"/>
        <v>0</v>
      </c>
      <c r="I13" s="2">
        <f t="shared" si="3"/>
        <v>0</v>
      </c>
      <c r="J13" s="3">
        <f t="shared" si="4"/>
        <v>0</v>
      </c>
      <c r="K13" s="4">
        <f t="shared" si="5"/>
        <v>0</v>
      </c>
      <c r="L13" s="5">
        <f t="shared" si="6"/>
        <v>0</v>
      </c>
      <c r="M13" s="6">
        <f t="shared" si="7"/>
        <v>0</v>
      </c>
      <c r="N13" s="4">
        <f t="shared" si="8"/>
        <v>0</v>
      </c>
      <c r="O13" s="5">
        <f t="shared" si="9"/>
        <v>0</v>
      </c>
      <c r="Q13" s="3">
        <f t="shared" si="0"/>
        <v>0</v>
      </c>
      <c r="R13" s="4">
        <f t="shared" si="10"/>
        <v>0</v>
      </c>
      <c r="S13" s="5">
        <f t="shared" si="11"/>
        <v>0</v>
      </c>
      <c r="U13" s="1">
        <f t="shared" si="12"/>
        <v>0</v>
      </c>
      <c r="X13">
        <v>-2</v>
      </c>
      <c r="Y13">
        <f>W5*0.5</f>
        <v>175</v>
      </c>
    </row>
    <row r="14" spans="7:25" ht="12.75">
      <c r="G14" s="1">
        <f t="shared" si="1"/>
        <v>0</v>
      </c>
      <c r="H14" s="1">
        <f t="shared" si="2"/>
        <v>0</v>
      </c>
      <c r="I14" s="2">
        <f t="shared" si="3"/>
        <v>0</v>
      </c>
      <c r="J14" s="3">
        <f t="shared" si="4"/>
        <v>0</v>
      </c>
      <c r="K14" s="4">
        <f t="shared" si="5"/>
        <v>0</v>
      </c>
      <c r="L14" s="5">
        <f t="shared" si="6"/>
        <v>0</v>
      </c>
      <c r="M14" s="6">
        <f t="shared" si="7"/>
        <v>0</v>
      </c>
      <c r="N14" s="4">
        <f t="shared" si="8"/>
        <v>0</v>
      </c>
      <c r="O14" s="5">
        <f t="shared" si="9"/>
        <v>0</v>
      </c>
      <c r="Q14" s="3">
        <f t="shared" si="0"/>
        <v>0</v>
      </c>
      <c r="R14" s="4">
        <f t="shared" si="10"/>
        <v>0</v>
      </c>
      <c r="S14" s="5">
        <f t="shared" si="11"/>
        <v>0</v>
      </c>
      <c r="U14" s="1">
        <f t="shared" si="12"/>
        <v>0</v>
      </c>
      <c r="X14">
        <v>-3</v>
      </c>
      <c r="Y14">
        <f>W5*0.4</f>
        <v>140</v>
      </c>
    </row>
    <row r="15" spans="7:25" ht="12.75">
      <c r="G15" s="1">
        <f t="shared" si="1"/>
        <v>0</v>
      </c>
      <c r="H15" s="1">
        <f t="shared" si="2"/>
        <v>0</v>
      </c>
      <c r="I15" s="2">
        <f t="shared" si="3"/>
        <v>0</v>
      </c>
      <c r="J15" s="3">
        <f t="shared" si="4"/>
        <v>0</v>
      </c>
      <c r="K15" s="4">
        <f>I15*4</f>
        <v>0</v>
      </c>
      <c r="L15" s="5">
        <f>ROUND(AVERAGE(J15:K15),0)</f>
        <v>0</v>
      </c>
      <c r="M15" s="6">
        <f t="shared" si="7"/>
        <v>0</v>
      </c>
      <c r="N15" s="4">
        <f t="shared" si="8"/>
        <v>0</v>
      </c>
      <c r="O15" s="5">
        <f t="shared" si="9"/>
        <v>0</v>
      </c>
      <c r="Q15" s="3">
        <f t="shared" si="0"/>
        <v>0</v>
      </c>
      <c r="R15" s="4">
        <f t="shared" si="10"/>
        <v>0</v>
      </c>
      <c r="S15" s="5">
        <f t="shared" si="11"/>
        <v>0</v>
      </c>
      <c r="U15" s="1">
        <f t="shared" si="12"/>
        <v>0</v>
      </c>
      <c r="X15">
        <v>-4</v>
      </c>
      <c r="Y15">
        <f>W5*0.33</f>
        <v>115.5</v>
      </c>
    </row>
    <row r="16" spans="24:25" ht="12.75">
      <c r="X16">
        <v>-5</v>
      </c>
      <c r="Y16">
        <f>W5*0.285714</f>
        <v>99.99990000000001</v>
      </c>
    </row>
    <row r="17" spans="24:25" ht="12.75">
      <c r="X17">
        <v>-6</v>
      </c>
      <c r="Y17">
        <f>W5*0.25</f>
        <v>87.5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Levy</dc:creator>
  <cp:keywords/>
  <dc:description/>
  <cp:lastModifiedBy>Matt Levy</cp:lastModifiedBy>
  <dcterms:created xsi:type="dcterms:W3CDTF">2007-05-31T21:18:46Z</dcterms:created>
  <dcterms:modified xsi:type="dcterms:W3CDTF">2007-06-02T04:14:07Z</dcterms:modified>
  <cp:category/>
  <cp:version/>
  <cp:contentType/>
  <cp:contentStatus/>
</cp:coreProperties>
</file>